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قائمة البقالة" sheetId="1" r:id="rId1"/>
    <sheet name="العمليات الحسابية" sheetId="2" state="hidden" r:id="rId2"/>
  </sheets>
  <definedNames>
    <definedName name="_xlnm.Print_Titles" localSheetId="0">'قائمة البقالة'!$3:$3</definedName>
    <definedName name="المبلغ_الإجمالي_للبقالة">'العمليات الحسابية'!$L$4</definedName>
    <definedName name="رمز_الإرساء_للجدول">'قائمة البقالة'!$C$3</definedName>
    <definedName name="عنوان_العمود_1">'قائمة البقالة'!$C$3</definedName>
  </definedNames>
  <calcPr calcId="144525"/>
</workbook>
</file>

<file path=xl/sharedStrings.xml><?xml version="1.0" encoding="utf-8"?>
<sst xmlns="http://schemas.openxmlformats.org/spreadsheetml/2006/main" count="90" uniqueCount="53">
  <si>
    <t xml:space="preserve"> قائمة البقالة</t>
  </si>
  <si>
    <t>المهام المكتملة</t>
  </si>
  <si>
    <t>العنصر</t>
  </si>
  <si>
    <t>المتجر</t>
  </si>
  <si>
    <t>الفئة</t>
  </si>
  <si>
    <t>الكمية</t>
  </si>
  <si>
    <t>الوحدة</t>
  </si>
  <si>
    <t>سعر الوحدة</t>
  </si>
  <si>
    <t>الإجمالي</t>
  </si>
  <si>
    <t>تعليق</t>
  </si>
  <si>
    <t>برتقال</t>
  </si>
  <si>
    <t>البقالة</t>
  </si>
  <si>
    <t>الفاكهة والخضراوات</t>
  </si>
  <si>
    <t>كيلو جرام</t>
  </si>
  <si>
    <t>تفاح</t>
  </si>
  <si>
    <t>فاكهة البستان</t>
  </si>
  <si>
    <t>أمتلك قسيمة</t>
  </si>
  <si>
    <t>موز</t>
  </si>
  <si>
    <t>حزمة</t>
  </si>
  <si>
    <t>خس</t>
  </si>
  <si>
    <t>السوق</t>
  </si>
  <si>
    <t>رأس</t>
  </si>
  <si>
    <t>طماطم</t>
  </si>
  <si>
    <t>قرع</t>
  </si>
  <si>
    <t>كل واحدة</t>
  </si>
  <si>
    <t>كرفس</t>
  </si>
  <si>
    <t>خيار</t>
  </si>
  <si>
    <t>فطر</t>
  </si>
  <si>
    <t>فطر كبير</t>
  </si>
  <si>
    <t xml:space="preserve">حليب </t>
  </si>
  <si>
    <t>توصيل للمنزل</t>
  </si>
  <si>
    <t>منتجات الألبان</t>
  </si>
  <si>
    <t>لتر</t>
  </si>
  <si>
    <t>جُبن</t>
  </si>
  <si>
    <t>مجموعة من قوالب الجبن</t>
  </si>
  <si>
    <t>بيض</t>
  </si>
  <si>
    <t>دستة</t>
  </si>
  <si>
    <t>جُبن كريمي</t>
  </si>
  <si>
    <t>16 جرام</t>
  </si>
  <si>
    <t>كريمة حامضية</t>
  </si>
  <si>
    <t>8 جرام</t>
  </si>
  <si>
    <t>زبادي</t>
  </si>
  <si>
    <t>يوناني بالعسل</t>
  </si>
  <si>
    <t>لحم بقري</t>
  </si>
  <si>
    <t>اللحوم</t>
  </si>
  <si>
    <t>شرائح اللحم المقدد</t>
  </si>
  <si>
    <t>السالمون</t>
  </si>
  <si>
    <t>سوق الأسماك</t>
  </si>
  <si>
    <t>المأكولات البحرية</t>
  </si>
  <si>
    <t>أرجل السلطعون</t>
  </si>
  <si>
    <t>*** تبقى هذه الورقة مخفية ***</t>
  </si>
  <si>
    <t>المبالغ الإجمالية الأخرى</t>
  </si>
  <si>
    <t>المبلغ الإجمالي للبقالة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</si>
</sst>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ر.س.‏&quot;\ #,##0.00_-"/>
    <numFmt numFmtId="178" formatCode="_ * #,##0.00_ ;_ * \-#,##0.00_ ;_ * &quot;-&quot;??_ ;_ @_ "/>
    <numFmt numFmtId="179" formatCode="_ &quot;₹&quot;\ * #,##0.00_ ;_ &quot;₹&quot;\ * \-#,##0.00_ ;_ &quot;₹&quot;\ * &quot;-&quot;??_ ;_ @_ "/>
    <numFmt numFmtId="180" formatCode="_ &quot;₹&quot;\ * #,##0_ ;_ &quot;₹&quot;\ * \-#,##0_ ;_ &quot;₹&quot;\ * &quot;-&quot;_ ;_ @_ "/>
    <numFmt numFmtId="181" formatCode="&quot;ر.س.‏&quot;\ #,##0_-"/>
    <numFmt numFmtId="182" formatCode="&quot; المهام المكتملة&quot;;&quot;&quot;;&quot;&quot;"/>
  </numFmts>
  <fonts count="25">
    <font>
      <sz val="11"/>
      <color theme="3"/>
      <name val="Tahoma"/>
      <charset val="134"/>
    </font>
    <font>
      <sz val="36"/>
      <color theme="8"/>
      <name val="Tahoma"/>
      <charset val="134"/>
    </font>
    <font>
      <sz val="11"/>
      <color theme="3" tint="0.599993896298105"/>
      <name val="Euphemia"/>
      <charset val="134"/>
      <scheme val="minor"/>
    </font>
    <font>
      <b/>
      <sz val="36"/>
      <color theme="8"/>
      <name val="Tahoma"/>
      <charset val="134"/>
    </font>
    <font>
      <b/>
      <sz val="11"/>
      <color theme="8"/>
      <name val="Tahoma"/>
      <charset val="134"/>
    </font>
    <font>
      <b/>
      <sz val="11"/>
      <color theme="3"/>
      <name val="Tahoma"/>
      <charset val="134"/>
    </font>
    <font>
      <sz val="11"/>
      <color theme="3" tint="0.599993896298105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u/>
      <sz val="11"/>
      <color rgb="FF0000FF"/>
      <name val="Euphemia"/>
      <charset val="0"/>
      <scheme val="minor"/>
    </font>
    <font>
      <u/>
      <sz val="11"/>
      <color rgb="FF800080"/>
      <name val="Euphemia"/>
      <charset val="0"/>
      <scheme val="minor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b/>
      <sz val="13"/>
      <color theme="3"/>
      <name val="Tahoma"/>
      <charset val="134"/>
    </font>
    <font>
      <sz val="11"/>
      <color rgb="FFFF0000"/>
      <name val="Tahoma"/>
      <charset val="134"/>
    </font>
    <font>
      <sz val="11"/>
      <color theme="8" tint="0.899929807428205"/>
      <name val="Tahoma"/>
      <charset val="134"/>
    </font>
    <font>
      <sz val="18"/>
      <color theme="3"/>
      <name val="Tahoma"/>
      <charset val="134"/>
    </font>
    <font>
      <i/>
      <sz val="11"/>
      <color theme="1" tint="0.349986266670736"/>
      <name val="Tahoma"/>
      <charset val="134"/>
    </font>
    <font>
      <sz val="11"/>
      <color rgb="FF3F3F76"/>
      <name val="Tahoma"/>
      <charset val="134"/>
    </font>
    <font>
      <sz val="11"/>
      <color rgb="FF006100"/>
      <name val="Tahoma"/>
      <charset val="134"/>
    </font>
    <font>
      <b/>
      <sz val="11"/>
      <color rgb="FF3F3F3F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9C5700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55">
    <xf numFmtId="0" fontId="0" fillId="0" borderId="0" applyNumberFormat="0" applyFill="0" applyBorder="0" applyAlignment="0" applyProtection="0">
      <alignment readingOrder="2"/>
    </xf>
    <xf numFmtId="0" fontId="8" fillId="6" borderId="0" applyNumberFormat="0" applyBorder="0" applyAlignment="0" applyProtection="0"/>
    <xf numFmtId="178" fontId="0" fillId="0" borderId="0" applyFill="0" applyBorder="0" applyAlignment="0" applyProtection="0"/>
    <xf numFmtId="176" fontId="0" fillId="0" borderId="0" applyFill="0" applyBorder="0" applyAlignment="0" applyProtection="0"/>
    <xf numFmtId="180" fontId="0" fillId="0" borderId="0" applyFill="0" applyBorder="0" applyAlignment="0" applyProtection="0"/>
    <xf numFmtId="179" fontId="0" fillId="0" borderId="0" applyFill="0" applyBorder="0" applyAlignment="0" applyProtection="0"/>
    <xf numFmtId="9" fontId="0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12" borderId="3" applyNumberFormat="0" applyAlignment="0" applyProtection="0"/>
    <xf numFmtId="0" fontId="13" fillId="0" borderId="4" applyNumberFormat="0" applyFill="0" applyAlignment="0" applyProtection="0"/>
    <xf numFmtId="0" fontId="0" fillId="14" borderId="5" applyNumberFormat="0" applyAlignment="0" applyProtection="0"/>
    <xf numFmtId="0" fontId="8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right"/>
    </xf>
    <xf numFmtId="0" fontId="18" fillId="21" borderId="2" applyNumberFormat="0" applyAlignment="0" applyProtection="0"/>
    <xf numFmtId="0" fontId="8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11" borderId="7" applyNumberFormat="0" applyAlignment="0" applyProtection="0"/>
    <xf numFmtId="0" fontId="8" fillId="25" borderId="0" applyNumberFormat="0" applyBorder="0" applyAlignment="0" applyProtection="0"/>
    <xf numFmtId="0" fontId="11" fillId="11" borderId="2" applyNumberFormat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1" fillId="26" borderId="0" applyNumberFormat="0" applyBorder="0" applyAlignment="0" applyProtection="0"/>
    <xf numFmtId="177" fontId="8" fillId="0" borderId="0" applyFont="0" applyFill="0" applyBorder="0" applyProtection="0">
      <alignment horizontal="left"/>
    </xf>
    <xf numFmtId="0" fontId="24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8" borderId="0" applyNumberFormat="0" applyBorder="0" applyAlignment="0" applyProtection="0"/>
    <xf numFmtId="0" fontId="8" fillId="29" borderId="0" applyNumberFormat="0" applyBorder="0" applyAlignment="0" applyProtection="0"/>
    <xf numFmtId="0" fontId="7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7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32" borderId="0" applyNumberFormat="0" applyBorder="0" applyAlignment="0" applyProtection="0"/>
    <xf numFmtId="0" fontId="15" fillId="5" borderId="0" applyNumberFormat="0" applyBorder="0" applyAlignment="0" applyProtection="0">
      <alignment readingOrder="2"/>
    </xf>
    <xf numFmtId="0" fontId="8" fillId="19" borderId="0" applyNumberFormat="0" applyBorder="0" applyAlignment="0" applyProtection="0"/>
    <xf numFmtId="0" fontId="8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7" fillId="18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0" fillId="0" borderId="0" applyNumberFormat="0" applyFill="0" applyBorder="0" applyProtection="0">
      <alignment horizontal="right"/>
    </xf>
    <xf numFmtId="0" fontId="0" fillId="4" borderId="0" applyNumberFormat="0" applyBorder="0" applyAlignment="0" applyProtection="0">
      <alignment readingOrder="2"/>
    </xf>
    <xf numFmtId="0" fontId="0" fillId="0" borderId="0" applyNumberFormat="0" applyFill="0" applyBorder="0" applyAlignment="0" applyProtection="0"/>
  </cellStyleXfs>
  <cellXfs count="30">
    <xf numFmtId="0" fontId="0" fillId="0" borderId="0" xfId="0" applyAlignment="1"/>
    <xf numFmtId="0" fontId="0" fillId="0" borderId="0" xfId="0" applyAlignment="1">
      <alignment horizontal="right" readingOrder="2"/>
    </xf>
    <xf numFmtId="0" fontId="0" fillId="2" borderId="0" xfId="0" applyFill="1" applyAlignment="1">
      <alignment horizontal="right" readingOrder="2"/>
    </xf>
    <xf numFmtId="0" fontId="0" fillId="0" borderId="0" xfId="0" applyAlignment="1">
      <alignment horizontal="left" readingOrder="2"/>
    </xf>
    <xf numFmtId="177" fontId="0" fillId="0" borderId="0" xfId="0" applyNumberFormat="1" applyAlignment="1">
      <alignment horizontal="left" readingOrder="2"/>
    </xf>
    <xf numFmtId="181" fontId="0" fillId="0" borderId="0" xfId="0" applyNumberFormat="1" applyAlignment="1">
      <alignment horizontal="left" readingOrder="2"/>
    </xf>
    <xf numFmtId="177" fontId="0" fillId="0" borderId="0" xfId="31" applyFont="1" applyAlignment="1">
      <alignment horizontal="left" readingOrder="2"/>
    </xf>
    <xf numFmtId="0" fontId="1" fillId="3" borderId="0" xfId="18" applyFill="1"/>
    <xf numFmtId="0" fontId="0" fillId="3" borderId="0" xfId="0" applyFill="1" applyAlignment="1"/>
    <xf numFmtId="0" fontId="0" fillId="4" borderId="0" xfId="53" applyFont="1" applyAlignment="1"/>
    <xf numFmtId="0" fontId="2" fillId="3" borderId="0" xfId="0" applyFont="1" applyFill="1" applyAlignment="1"/>
    <xf numFmtId="0" fontId="0" fillId="3" borderId="0" xfId="0" applyFill="1" applyAlignment="1">
      <alignment horizontal="right" readingOrder="2"/>
    </xf>
    <xf numFmtId="0" fontId="0" fillId="5" borderId="0" xfId="43" applyFont="1" applyAlignment="1">
      <alignment horizontal="right" readingOrder="2"/>
    </xf>
    <xf numFmtId="0" fontId="1" fillId="3" borderId="0" xfId="18" applyFill="1" applyAlignment="1">
      <alignment horizontal="right" readingOrder="2"/>
    </xf>
    <xf numFmtId="0" fontId="3" fillId="4" borderId="0" xfId="53" applyFont="1" applyAlignment="1">
      <alignment horizontal="right" readingOrder="2"/>
    </xf>
    <xf numFmtId="0" fontId="0" fillId="4" borderId="0" xfId="53" applyFont="1" applyAlignment="1">
      <alignment horizontal="right" readingOrder="2"/>
    </xf>
    <xf numFmtId="0" fontId="4" fillId="4" borderId="0" xfId="0" applyFont="1" applyFill="1" applyBorder="1" applyAlignment="1">
      <alignment horizontal="right" readingOrder="2"/>
    </xf>
    <xf numFmtId="182" fontId="0" fillId="4" borderId="1" xfId="0" applyNumberFormat="1" applyFill="1" applyBorder="1" applyAlignment="1">
      <alignment horizontal="right" readingOrder="2"/>
    </xf>
    <xf numFmtId="0" fontId="5" fillId="4" borderId="1" xfId="21" applyFont="1" applyFill="1" applyBorder="1" applyAlignment="1">
      <alignment horizontal="right"/>
    </xf>
    <xf numFmtId="0" fontId="0" fillId="4" borderId="1" xfId="53" applyFont="1" applyFill="1" applyBorder="1" applyAlignment="1">
      <alignment horizontal="right" readingOrder="2"/>
    </xf>
    <xf numFmtId="182" fontId="0" fillId="4" borderId="0" xfId="0" applyNumberFormat="1" applyFill="1" applyAlignment="1">
      <alignment horizontal="right" readingOrder="2"/>
    </xf>
    <xf numFmtId="0" fontId="5" fillId="4" borderId="0" xfId="21" applyFont="1" applyFill="1" applyAlignment="1">
      <alignment horizontal="right"/>
    </xf>
    <xf numFmtId="0" fontId="0" fillId="4" borderId="0" xfId="53" applyFont="1" applyFill="1" applyAlignment="1">
      <alignment horizontal="right" readingOrder="2"/>
    </xf>
    <xf numFmtId="0" fontId="6" fillId="3" borderId="0" xfId="0" applyFont="1" applyFill="1" applyAlignment="1">
      <alignment horizontal="center" readingOrder="2"/>
    </xf>
    <xf numFmtId="0" fontId="4" fillId="4" borderId="0" xfId="0" applyFont="1" applyFill="1" applyBorder="1" applyAlignment="1">
      <alignment horizontal="right" indent="1" readingOrder="2"/>
    </xf>
    <xf numFmtId="177" fontId="0" fillId="4" borderId="1" xfId="31" applyNumberFormat="1" applyFont="1" applyFill="1" applyBorder="1" applyAlignment="1">
      <alignment horizontal="right"/>
    </xf>
    <xf numFmtId="0" fontId="0" fillId="4" borderId="1" xfId="52" applyFill="1" applyBorder="1">
      <alignment horizontal="right"/>
    </xf>
    <xf numFmtId="0" fontId="6" fillId="3" borderId="0" xfId="0" applyFont="1" applyFill="1" applyAlignment="1">
      <alignment horizontal="right" readingOrder="2"/>
    </xf>
    <xf numFmtId="177" fontId="0" fillId="4" borderId="0" xfId="31" applyNumberFormat="1" applyFont="1" applyFill="1" applyAlignment="1">
      <alignment horizontal="right"/>
    </xf>
    <xf numFmtId="0" fontId="0" fillId="4" borderId="0" xfId="52" applyFill="1">
      <alignment horizontal="right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العنصر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العملة المخصصة" xfId="31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خلفية أرجوانية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التحريك إلى مستوى أدنى" xfId="52"/>
    <cellStyle name="خلفية بيضاء" xfId="53"/>
    <cellStyle name="عناوين الجدول" xfId="54"/>
  </cellStyles>
  <dxfs count="13">
    <dxf>
      <alignment readingOrder="2"/>
    </dxf>
    <dxf>
      <font>
        <name val="Tahoma"/>
        <scheme val="none"/>
        <b val="1"/>
        <i val="0"/>
        <strike val="0"/>
        <u val="none"/>
        <sz val="11"/>
        <color theme="3"/>
      </font>
      <fill>
        <patternFill patternType="solid">
          <bgColor theme="0"/>
        </patternFill>
      </fill>
      <alignment horizontal="right"/>
    </dxf>
    <dxf>
      <font>
        <name val="Tahoma"/>
        <scheme val="none"/>
        <b val="0"/>
        <i val="0"/>
        <strike val="0"/>
        <u val="none"/>
        <sz val="11"/>
        <color theme="3"/>
      </font>
      <fill>
        <patternFill patternType="solid">
          <bgColor theme="0"/>
        </patternFill>
      </fill>
      <alignment horizontal="right" readingOrder="2"/>
    </dxf>
    <dxf>
      <font>
        <name val="Tahoma"/>
        <scheme val="none"/>
        <b val="0"/>
        <i val="0"/>
        <strike val="0"/>
        <u val="none"/>
        <sz val="11"/>
        <color theme="3"/>
      </font>
      <fill>
        <patternFill patternType="solid">
          <bgColor theme="0"/>
        </patternFill>
      </fill>
      <alignment horizontal="right" readingOrder="2"/>
    </dxf>
    <dxf>
      <font>
        <name val="Tahoma"/>
        <scheme val="none"/>
        <b val="0"/>
        <i val="0"/>
        <strike val="0"/>
        <u val="none"/>
        <sz val="11"/>
        <color theme="3"/>
      </font>
      <fill>
        <patternFill patternType="solid">
          <bgColor theme="0"/>
        </patternFill>
      </fill>
      <alignment horizontal="right" readingOrder="2"/>
    </dxf>
    <dxf>
      <font>
        <name val="Tahoma"/>
        <scheme val="none"/>
        <b val="0"/>
        <i val="0"/>
        <strike val="0"/>
        <u val="none"/>
        <sz val="11"/>
        <color theme="3"/>
      </font>
      <fill>
        <patternFill patternType="solid">
          <bgColor theme="0"/>
        </patternFill>
      </fill>
      <alignment horizontal="right" readingOrder="2"/>
    </dxf>
    <dxf>
      <font>
        <name val="Tahoma"/>
        <scheme val="none"/>
        <b val="0"/>
        <i val="0"/>
        <strike val="0"/>
        <u val="none"/>
        <sz val="11"/>
        <color theme="3"/>
      </font>
      <numFmt numFmtId="177" formatCode="&quot;ر.س.‏&quot;\ #,##0.00_-"/>
      <fill>
        <patternFill patternType="solid">
          <bgColor theme="0"/>
        </patternFill>
      </fill>
      <alignment horizontal="right"/>
    </dxf>
    <dxf>
      <font>
        <name val="Tahoma"/>
        <scheme val="none"/>
        <b val="0"/>
        <i val="0"/>
        <strike val="0"/>
        <u val="none"/>
        <sz val="11"/>
        <color theme="3"/>
      </font>
      <numFmt numFmtId="177" formatCode="&quot;ر.س.‏&quot;\ #,##0.00_-"/>
      <fill>
        <patternFill patternType="solid">
          <bgColor theme="0"/>
        </patternFill>
      </fill>
      <alignment horizontal="right"/>
    </dxf>
    <dxf>
      <fill>
        <patternFill patternType="solid">
          <bgColor theme="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 patternType="solid">
          <bgColor theme="0"/>
        </patternFill>
      </fill>
    </dxf>
  </dxfs>
  <tableStyles count="1" defaultPivotStyle="PivotStyleLight8">
    <tableStyle name="قائمة البقالة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171458</xdr:colOff>
      <xdr:row>1</xdr:row>
      <xdr:rowOff>323878</xdr:rowOff>
    </xdr:from>
    <xdr:to>
      <xdr:col>13</xdr:col>
      <xdr:colOff>0</xdr:colOff>
      <xdr:row>2</xdr:row>
      <xdr:rowOff>181002</xdr:rowOff>
    </xdr:to>
    <xdr:grpSp>
      <xdr:nvGrpSpPr>
        <xdr:cNvPr id="6" name="المجموعة 5" descr="Category and amount spent for fourth highest category, such as Dairy"/>
        <xdr:cNvGrpSpPr/>
      </xdr:nvGrpSpPr>
      <xdr:grpSpPr>
        <a:xfrm>
          <a:off x="11915775" y="419100"/>
          <a:ext cx="2171700" cy="609600"/>
          <a:chOff x="8886816" y="2943253"/>
          <a:chExt cx="1362075" cy="609599"/>
        </a:xfrm>
      </xdr:grpSpPr>
      <xdr:sp textlink="'العمليات الحسابية'!L9">
        <xdr:nvSpPr>
          <xdr:cNvPr id="4" name="مستطيل بزوايا مستديرة على نفس الجانب 3"/>
          <xdr:cNvSpPr/>
        </xdr:nvSpPr>
        <xdr:spPr>
          <a:xfrm rot="16200000" flipH="1">
            <a:off x="9263054" y="2567015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1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EB70CF35-C638-4F90-8517-6917D6E2ABB2}" type="TxLink">
              <a:rPr lang="ar-SA" sz="24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9">
        <xdr:nvSpPr>
          <xdr:cNvPr id="5" name="مربع_النص 4"/>
          <xdr:cNvSpPr txBox="1"/>
        </xdr:nvSpPr>
        <xdr:spPr>
          <a:xfrm flipH="1">
            <a:off x="8952203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E6686AB4-5FC4-4DD2-B7B5-8BC2382A4811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3</xdr:row>
      <xdr:rowOff>85727</xdr:rowOff>
    </xdr:from>
    <xdr:to>
      <xdr:col>12</xdr:col>
      <xdr:colOff>2162168</xdr:colOff>
      <xdr:row>5</xdr:row>
      <xdr:rowOff>161926</xdr:rowOff>
    </xdr:to>
    <xdr:grpSp>
      <xdr:nvGrpSpPr>
        <xdr:cNvPr id="11" name="المجموعة 10" descr="Category and amount spent for third highest category, such as Produce"/>
        <xdr:cNvGrpSpPr/>
      </xdr:nvGrpSpPr>
      <xdr:grpSpPr>
        <a:xfrm>
          <a:off x="11915775" y="1200150"/>
          <a:ext cx="2171065" cy="609600"/>
          <a:chOff x="8886824" y="2943227"/>
          <a:chExt cx="1362075" cy="609599"/>
        </a:xfrm>
      </xdr:grpSpPr>
      <xdr:sp textlink="'العمليات الحسابية'!L8">
        <xdr:nvSpPr>
          <xdr:cNvPr id="12" name="مستطيل بزوايا مستديرة على نفس الجانب 11"/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2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D8C24F8D-34DE-4C71-835F-CED16DA02969}" type="TxLink">
              <a:rPr lang="ar-SA" sz="2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8">
        <xdr:nvSpPr>
          <xdr:cNvPr id="13" name="مربع_النص 12"/>
          <xdr:cNvSpPr txBox="1"/>
        </xdr:nvSpPr>
        <xdr:spPr>
          <a:xfrm flipH="1">
            <a:off x="8952206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t"/>
          <a:lstStyle/>
          <a:p>
            <a:pPr rtl="1"/>
            <a:fld id="{EE14BD0F-B7F7-40ED-BDAE-8F46D5555EB8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6</xdr:row>
      <xdr:rowOff>66676</xdr:rowOff>
    </xdr:from>
    <xdr:to>
      <xdr:col>12</xdr:col>
      <xdr:colOff>2162168</xdr:colOff>
      <xdr:row>8</xdr:row>
      <xdr:rowOff>142875</xdr:rowOff>
    </xdr:to>
    <xdr:grpSp>
      <xdr:nvGrpSpPr>
        <xdr:cNvPr id="14" name="المجموعة 13" descr="Category and amount spent for third highest category, such as Meat"/>
        <xdr:cNvGrpSpPr/>
      </xdr:nvGrpSpPr>
      <xdr:grpSpPr>
        <a:xfrm>
          <a:off x="11915775" y="1981200"/>
          <a:ext cx="2171065" cy="609600"/>
          <a:chOff x="8886824" y="2943227"/>
          <a:chExt cx="1362075" cy="609599"/>
        </a:xfrm>
      </xdr:grpSpPr>
      <xdr:sp textlink="'العمليات الحسابية'!L7">
        <xdr:nvSpPr>
          <xdr:cNvPr id="15" name="مستطيل بزوايا مستديرة على نفس الجانب 14"/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3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4D0D1AAE-87CF-495E-A04F-E3168B7D521C}" type="TxLink">
              <a:rPr lang="ar-SA" sz="2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7">
        <xdr:nvSpPr>
          <xdr:cNvPr id="16" name="مربع_النص 15"/>
          <xdr:cNvSpPr txBox="1"/>
        </xdr:nvSpPr>
        <xdr:spPr>
          <a:xfrm flipH="1">
            <a:off x="8952205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7AD560DF-246B-461E-8EB5-FD627D3A1949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171449</xdr:colOff>
      <xdr:row>9</xdr:row>
      <xdr:rowOff>38102</xdr:rowOff>
    </xdr:from>
    <xdr:to>
      <xdr:col>12</xdr:col>
      <xdr:colOff>2162166</xdr:colOff>
      <xdr:row>11</xdr:row>
      <xdr:rowOff>114301</xdr:rowOff>
    </xdr:to>
    <xdr:grpSp>
      <xdr:nvGrpSpPr>
        <xdr:cNvPr id="17" name="المجموعة 16" descr="Category and amount spent for third highest category, such as Seafood"/>
        <xdr:cNvGrpSpPr/>
      </xdr:nvGrpSpPr>
      <xdr:grpSpPr>
        <a:xfrm>
          <a:off x="11915140" y="2752725"/>
          <a:ext cx="2171700" cy="609600"/>
          <a:chOff x="8886827" y="2943228"/>
          <a:chExt cx="1362075" cy="609599"/>
        </a:xfrm>
      </xdr:grpSpPr>
      <xdr:sp textlink="'العمليات الحسابية'!L6">
        <xdr:nvSpPr>
          <xdr:cNvPr id="18" name="مستطيل بزوايا مستديرة على نفس الجانب 17"/>
          <xdr:cNvSpPr/>
        </xdr:nvSpPr>
        <xdr:spPr>
          <a:xfrm rot="16200000" flipH="1">
            <a:off x="9263065" y="2566990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4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6404642F-8B1E-45AF-9B56-C9E109FF30E6}" type="TxLink">
              <a:rPr lang="ar-SA" sz="2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6">
        <xdr:nvSpPr>
          <xdr:cNvPr id="19" name="مربع_النص 18"/>
          <xdr:cNvSpPr txBox="1"/>
        </xdr:nvSpPr>
        <xdr:spPr>
          <a:xfrm flipH="1">
            <a:off x="8952204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FCE27D22-0327-432C-9408-8A2972B853AA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12</xdr:row>
      <xdr:rowOff>9526</xdr:rowOff>
    </xdr:from>
    <xdr:to>
      <xdr:col>12</xdr:col>
      <xdr:colOff>2162168</xdr:colOff>
      <xdr:row>14</xdr:row>
      <xdr:rowOff>85725</xdr:rowOff>
    </xdr:to>
    <xdr:grpSp>
      <xdr:nvGrpSpPr>
        <xdr:cNvPr id="20" name="المجموعة 19" descr="Total amount for all other categories not listed in the five highest totals"/>
        <xdr:cNvGrpSpPr/>
      </xdr:nvGrpSpPr>
      <xdr:grpSpPr>
        <a:xfrm>
          <a:off x="11915775" y="3524250"/>
          <a:ext cx="2171065" cy="609600"/>
          <a:chOff x="8886824" y="2943227"/>
          <a:chExt cx="1362075" cy="609599"/>
        </a:xfrm>
      </xdr:grpSpPr>
      <xdr:sp textlink="'العمليات الحسابية'!L3">
        <xdr:nvSpPr>
          <xdr:cNvPr id="21" name="مستطيل بزوايا مستديرة على نفس الجانب 20"/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4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AF006671-5254-4833-98FC-CC1D396CEF8A}" type="TxLink">
              <a:rPr lang="ar-SA" sz="2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3">
        <xdr:nvSpPr>
          <xdr:cNvPr id="22" name="مربع_النص 21"/>
          <xdr:cNvSpPr txBox="1"/>
        </xdr:nvSpPr>
        <xdr:spPr>
          <a:xfrm flipH="1">
            <a:off x="8952204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B3CB882F-38F5-4728-9D66-981ECF9442E9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14</xdr:row>
      <xdr:rowOff>247651</xdr:rowOff>
    </xdr:from>
    <xdr:to>
      <xdr:col>12</xdr:col>
      <xdr:colOff>2162168</xdr:colOff>
      <xdr:row>17</xdr:row>
      <xdr:rowOff>57150</xdr:rowOff>
    </xdr:to>
    <xdr:grpSp>
      <xdr:nvGrpSpPr>
        <xdr:cNvPr id="23" name="المجموعة 22" descr="Total of all grocery items"/>
        <xdr:cNvGrpSpPr/>
      </xdr:nvGrpSpPr>
      <xdr:grpSpPr>
        <a:xfrm>
          <a:off x="11915775" y="4295775"/>
          <a:ext cx="2171065" cy="609600"/>
          <a:chOff x="8886824" y="2943227"/>
          <a:chExt cx="1362075" cy="609599"/>
        </a:xfrm>
        <a:solidFill>
          <a:schemeClr val="accent5"/>
        </a:solidFill>
      </xdr:grpSpPr>
      <xdr:sp textlink="المبلغ_الإجمالي_للبقالة">
        <xdr:nvSpPr>
          <xdr:cNvPr id="24" name="مستطيل بزوايا مستديرة على نفس الجانب 23"/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grpFill/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2A8C5EC6-9C6D-412D-A1FA-254ED423826C}" type="TxLink">
              <a:rPr lang="ar-SA" sz="2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textlink="'العمليات الحسابية'!M4">
        <xdr:nvSpPr>
          <xdr:cNvPr id="25" name="مربع_النص 24"/>
          <xdr:cNvSpPr txBox="1"/>
        </xdr:nvSpPr>
        <xdr:spPr>
          <a:xfrm flipH="1">
            <a:off x="8952205" y="2981324"/>
            <a:ext cx="1238250" cy="1905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3E99C5A0-2E7D-4B22-B07A-0EA4CFE83AC3}" type="TxLink">
              <a:rPr lang="ar-SA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القائمة" displayName="القائمة" ref="C3:K21">
  <autoFilter ref="C3:K21"/>
  <tableColumns count="9">
    <tableColumn id="1" name="المهام المكتملة" totalsRowLabel="الإجمالي" dataDxfId="0"/>
    <tableColumn id="2" name="العنصر" dataDxfId="1"/>
    <tableColumn id="3" name="المتجر" dataDxfId="2"/>
    <tableColumn id="4" name="الفئة" dataDxfId="3"/>
    <tableColumn id="5" name="الكمية" dataDxfId="4"/>
    <tableColumn id="6" name="الوحدة" dataDxfId="5"/>
    <tableColumn id="7" name="سعر الوحدة" dataDxfId="6"/>
    <tableColumn id="8" name="الإجمالي" dataDxfId="7"/>
    <tableColumn id="9" name="تعليق" totalsRowFunction="count" dataDxfId="8"/>
  </tableColumns>
  <tableStyleInfo name="قائمة البقالة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151">
      <a:dk1>
        <a:sysClr val="windowText" lastClr="000000"/>
      </a:dk1>
      <a:lt1>
        <a:sysClr val="window" lastClr="FFFFFF"/>
      </a:lt1>
      <a:dk2>
        <a:srgbClr val="554527"/>
      </a:dk2>
      <a:lt2>
        <a:srgbClr val="FAF8F4"/>
      </a:lt2>
      <a:accent1>
        <a:srgbClr val="F4B224"/>
      </a:accent1>
      <a:accent2>
        <a:srgbClr val="F4900B"/>
      </a:accent2>
      <a:accent3>
        <a:srgbClr val="E66B10"/>
      </a:accent3>
      <a:accent4>
        <a:srgbClr val="D64C16"/>
      </a:accent4>
      <a:accent5>
        <a:srgbClr val="4E1747"/>
      </a:accent5>
      <a:accent6>
        <a:srgbClr val="09AA97"/>
      </a:accent6>
      <a:hlink>
        <a:srgbClr val="09AA97"/>
      </a:hlink>
      <a:folHlink>
        <a:srgbClr val="4E1747"/>
      </a:folHlink>
    </a:clrScheme>
    <a:fontScheme name="151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/>
  </sheetPr>
  <dimension ref="A1:M21"/>
  <sheetViews>
    <sheetView showGridLines="0" tabSelected="1" workbookViewId="0">
      <selection activeCell="D19" sqref="D19"/>
    </sheetView>
  </sheetViews>
  <sheetFormatPr defaultColWidth="8.75" defaultRowHeight="21" customHeight="1"/>
  <cols>
    <col min="1" max="1" width="2.375" style="8" customWidth="1"/>
    <col min="2" max="2" width="2.375" style="9" customWidth="1"/>
    <col min="3" max="3" width="16.5" style="9" customWidth="1"/>
    <col min="4" max="4" width="24.375" style="9" customWidth="1"/>
    <col min="5" max="5" width="14.25" style="9" customWidth="1"/>
    <col min="6" max="6" width="17.25" style="9" customWidth="1"/>
    <col min="7" max="7" width="8.625" style="9" customWidth="1"/>
    <col min="8" max="8" width="10.5" style="9" customWidth="1"/>
    <col min="9" max="9" width="14.5" style="9" customWidth="1"/>
    <col min="10" max="10" width="11.75" style="9" customWidth="1"/>
    <col min="11" max="11" width="31.625" style="9" customWidth="1"/>
    <col min="12" max="12" width="2.375" style="9" customWidth="1"/>
    <col min="13" max="13" width="28.375" style="10" customWidth="1"/>
    <col min="14" max="16384" width="8.75" style="8"/>
  </cols>
  <sheetData>
    <row r="1" ht="7.5" customHeight="1" spans="1:1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3" t="str">
        <f>'العمليات الحسابية'!M9</f>
        <v>منتجات الألبان الإجمالي</v>
      </c>
    </row>
    <row r="2" s="7" customFormat="1" ht="59.25" customHeight="1" spans="1:13">
      <c r="A2" s="13"/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23"/>
    </row>
    <row r="3" customHeight="1" spans="1:13">
      <c r="A3" s="11"/>
      <c r="B3" s="15"/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24" t="s">
        <v>9</v>
      </c>
      <c r="L3" s="15"/>
      <c r="M3" s="23">
        <f>'العمليات الحسابية'!L9</f>
        <v>37</v>
      </c>
    </row>
    <row r="4" customHeight="1" spans="1:13">
      <c r="A4" s="11"/>
      <c r="B4" s="15"/>
      <c r="C4" s="17">
        <v>1</v>
      </c>
      <c r="D4" s="18" t="s">
        <v>10</v>
      </c>
      <c r="E4" s="19" t="s">
        <v>11</v>
      </c>
      <c r="F4" s="19" t="s">
        <v>12</v>
      </c>
      <c r="G4" s="19">
        <v>2</v>
      </c>
      <c r="H4" s="19" t="s">
        <v>13</v>
      </c>
      <c r="I4" s="25">
        <v>2.99</v>
      </c>
      <c r="J4" s="25">
        <f>IFERROR(القائمة[الكمية]*القائمة[سعر الوحدة],"")</f>
        <v>5.98</v>
      </c>
      <c r="K4" s="26"/>
      <c r="L4" s="15"/>
      <c r="M4" s="27" t="str">
        <f>'العمليات الحسابية'!M8</f>
        <v>الفاكهة والخضراوات الإجمالي</v>
      </c>
    </row>
    <row r="5" customHeight="1" spans="1:13">
      <c r="A5" s="11"/>
      <c r="B5" s="15"/>
      <c r="C5" s="20"/>
      <c r="D5" s="21" t="s">
        <v>14</v>
      </c>
      <c r="E5" s="22" t="s">
        <v>15</v>
      </c>
      <c r="F5" s="22" t="s">
        <v>12</v>
      </c>
      <c r="G5" s="22">
        <v>3</v>
      </c>
      <c r="H5" s="22" t="s">
        <v>13</v>
      </c>
      <c r="I5" s="28">
        <v>1.99</v>
      </c>
      <c r="J5" s="28">
        <f>IFERROR(القائمة[الكمية]*القائمة[سعر الوحدة],"")</f>
        <v>5.97</v>
      </c>
      <c r="K5" s="29" t="s">
        <v>16</v>
      </c>
      <c r="L5" s="15"/>
      <c r="M5" s="23">
        <f>'العمليات الحسابية'!L8</f>
        <v>45</v>
      </c>
    </row>
    <row r="6" customHeight="1" spans="1:13">
      <c r="A6" s="11"/>
      <c r="B6" s="15"/>
      <c r="C6" s="20"/>
      <c r="D6" s="21" t="s">
        <v>17</v>
      </c>
      <c r="E6" s="22" t="s">
        <v>11</v>
      </c>
      <c r="F6" s="22" t="s">
        <v>12</v>
      </c>
      <c r="G6" s="22">
        <v>1</v>
      </c>
      <c r="H6" s="22" t="s">
        <v>18</v>
      </c>
      <c r="I6" s="28">
        <v>3.99</v>
      </c>
      <c r="J6" s="28">
        <f>IFERROR(القائمة[الكمية]*القائمة[سعر الوحدة],"")</f>
        <v>3.99</v>
      </c>
      <c r="K6" s="29"/>
      <c r="L6" s="15"/>
      <c r="M6" s="23"/>
    </row>
    <row r="7" customHeight="1" spans="1:13">
      <c r="A7" s="11"/>
      <c r="B7" s="15"/>
      <c r="C7" s="20"/>
      <c r="D7" s="21" t="s">
        <v>19</v>
      </c>
      <c r="E7" s="22" t="s">
        <v>20</v>
      </c>
      <c r="F7" s="22" t="s">
        <v>12</v>
      </c>
      <c r="G7" s="22">
        <v>2</v>
      </c>
      <c r="H7" s="22" t="s">
        <v>21</v>
      </c>
      <c r="I7" s="28">
        <v>2.29</v>
      </c>
      <c r="J7" s="28">
        <f>IFERROR(القائمة[الكمية]*القائمة[سعر الوحدة],"")</f>
        <v>4.58</v>
      </c>
      <c r="K7" s="29"/>
      <c r="L7" s="15"/>
      <c r="M7" s="27" t="str">
        <f>'العمليات الحسابية'!M7</f>
        <v>اللحوم الإجمالي</v>
      </c>
    </row>
    <row r="8" customHeight="1" spans="1:13">
      <c r="A8" s="11"/>
      <c r="B8" s="15"/>
      <c r="C8" s="20"/>
      <c r="D8" s="21" t="s">
        <v>22</v>
      </c>
      <c r="E8" s="22" t="s">
        <v>20</v>
      </c>
      <c r="F8" s="22" t="s">
        <v>12</v>
      </c>
      <c r="G8" s="22">
        <v>4</v>
      </c>
      <c r="H8" s="22" t="s">
        <v>13</v>
      </c>
      <c r="I8" s="28">
        <v>3.49</v>
      </c>
      <c r="J8" s="28">
        <f>IFERROR(القائمة[الكمية]*القائمة[سعر الوحدة],"")</f>
        <v>13.96</v>
      </c>
      <c r="K8" s="29"/>
      <c r="L8" s="15"/>
      <c r="M8" s="23">
        <f>'العمليات الحسابية'!L7</f>
        <v>80</v>
      </c>
    </row>
    <row r="9" customHeight="1" spans="1:13">
      <c r="A9" s="11"/>
      <c r="B9" s="15"/>
      <c r="C9" s="20"/>
      <c r="D9" s="21" t="s">
        <v>23</v>
      </c>
      <c r="E9" s="22" t="s">
        <v>20</v>
      </c>
      <c r="F9" s="22" t="s">
        <v>12</v>
      </c>
      <c r="G9" s="22">
        <v>2</v>
      </c>
      <c r="H9" s="22" t="s">
        <v>24</v>
      </c>
      <c r="I9" s="28">
        <v>1.5</v>
      </c>
      <c r="J9" s="28">
        <f>IFERROR(القائمة[الكمية]*القائمة[سعر الوحدة],"")</f>
        <v>3</v>
      </c>
      <c r="K9" s="29"/>
      <c r="L9" s="15"/>
      <c r="M9" s="23"/>
    </row>
    <row r="10" customHeight="1" spans="1:13">
      <c r="A10" s="11"/>
      <c r="B10" s="15"/>
      <c r="C10" s="20"/>
      <c r="D10" s="21" t="s">
        <v>25</v>
      </c>
      <c r="E10" s="22" t="s">
        <v>11</v>
      </c>
      <c r="F10" s="22" t="s">
        <v>12</v>
      </c>
      <c r="G10" s="22">
        <v>2</v>
      </c>
      <c r="H10" s="22" t="s">
        <v>18</v>
      </c>
      <c r="I10" s="28">
        <v>1.99</v>
      </c>
      <c r="J10" s="28">
        <f>IFERROR(القائمة[الكمية]*القائمة[سعر الوحدة],"")</f>
        <v>3.98</v>
      </c>
      <c r="K10" s="29"/>
      <c r="L10" s="15"/>
      <c r="M10" s="27" t="str">
        <f>'العمليات الحسابية'!M6</f>
        <v>المأكولات البحرية الإجمالي</v>
      </c>
    </row>
    <row r="11" customHeight="1" spans="1:13">
      <c r="A11" s="11"/>
      <c r="B11" s="15"/>
      <c r="C11" s="20"/>
      <c r="D11" s="21" t="s">
        <v>26</v>
      </c>
      <c r="E11" s="22" t="s">
        <v>20</v>
      </c>
      <c r="F11" s="22" t="s">
        <v>12</v>
      </c>
      <c r="G11" s="22">
        <v>1</v>
      </c>
      <c r="H11" s="22" t="s">
        <v>13</v>
      </c>
      <c r="I11" s="28">
        <v>2.29</v>
      </c>
      <c r="J11" s="28">
        <f>IFERROR(القائمة[الكمية]*القائمة[سعر الوحدة],"")</f>
        <v>2.29</v>
      </c>
      <c r="K11" s="29"/>
      <c r="L11" s="15"/>
      <c r="M11" s="23">
        <f>'العمليات الحسابية'!L6</f>
        <v>109</v>
      </c>
    </row>
    <row r="12" customHeight="1" spans="1:13">
      <c r="A12" s="11"/>
      <c r="B12" s="15"/>
      <c r="C12" s="20"/>
      <c r="D12" s="21" t="s">
        <v>27</v>
      </c>
      <c r="E12" s="22" t="s">
        <v>11</v>
      </c>
      <c r="F12" s="22" t="s">
        <v>12</v>
      </c>
      <c r="G12" s="22">
        <v>0.5</v>
      </c>
      <c r="H12" s="22" t="s">
        <v>13</v>
      </c>
      <c r="I12" s="28">
        <v>2.25</v>
      </c>
      <c r="J12" s="28">
        <f>IFERROR(القائمة[الكمية]*القائمة[سعر الوحدة],"")</f>
        <v>1.125</v>
      </c>
      <c r="K12" s="29" t="s">
        <v>28</v>
      </c>
      <c r="L12" s="15"/>
      <c r="M12" s="23"/>
    </row>
    <row r="13" customHeight="1" spans="1:13">
      <c r="A13" s="11"/>
      <c r="B13" s="15"/>
      <c r="C13" s="20"/>
      <c r="D13" s="21" t="s">
        <v>29</v>
      </c>
      <c r="E13" s="22" t="s">
        <v>30</v>
      </c>
      <c r="F13" s="22" t="s">
        <v>31</v>
      </c>
      <c r="G13" s="22">
        <v>2</v>
      </c>
      <c r="H13" s="22" t="s">
        <v>32</v>
      </c>
      <c r="I13" s="28">
        <v>3.99</v>
      </c>
      <c r="J13" s="28">
        <f>IFERROR(القائمة[الكمية]*القائمة[سعر الوحدة],"")</f>
        <v>7.98</v>
      </c>
      <c r="K13" s="29"/>
      <c r="L13" s="15"/>
      <c r="M13" s="27" t="str">
        <f>'العمليات الحسابية'!M3</f>
        <v>المبالغ الإجمالية الأخرى</v>
      </c>
    </row>
    <row r="14" customHeight="1" spans="1:13">
      <c r="A14" s="11"/>
      <c r="B14" s="15"/>
      <c r="C14" s="20"/>
      <c r="D14" s="21" t="s">
        <v>33</v>
      </c>
      <c r="E14" s="22" t="s">
        <v>30</v>
      </c>
      <c r="F14" s="22" t="s">
        <v>31</v>
      </c>
      <c r="G14" s="22">
        <v>1</v>
      </c>
      <c r="H14" s="22" t="s">
        <v>13</v>
      </c>
      <c r="I14" s="28">
        <v>9.99</v>
      </c>
      <c r="J14" s="28">
        <f>IFERROR(القائمة[الكمية]*القائمة[سعر الوحدة],"")</f>
        <v>9.99</v>
      </c>
      <c r="K14" s="29" t="s">
        <v>34</v>
      </c>
      <c r="L14" s="15"/>
      <c r="M14" s="23">
        <f>'العمليات الحسابية'!L3</f>
        <v>0</v>
      </c>
    </row>
    <row r="15" customHeight="1" spans="1:13">
      <c r="A15" s="11"/>
      <c r="B15" s="15"/>
      <c r="C15" s="20"/>
      <c r="D15" s="21" t="s">
        <v>35</v>
      </c>
      <c r="E15" s="22" t="s">
        <v>30</v>
      </c>
      <c r="F15" s="22" t="s">
        <v>31</v>
      </c>
      <c r="G15" s="22">
        <v>2</v>
      </c>
      <c r="H15" s="22" t="s">
        <v>36</v>
      </c>
      <c r="I15" s="28">
        <v>3.5</v>
      </c>
      <c r="J15" s="28">
        <f>IFERROR(القائمة[الكمية]*القائمة[سعر الوحدة],"")</f>
        <v>7</v>
      </c>
      <c r="K15" s="29"/>
      <c r="L15" s="15"/>
      <c r="M15" s="23"/>
    </row>
    <row r="16" customHeight="1" spans="1:13">
      <c r="A16" s="11"/>
      <c r="B16" s="15"/>
      <c r="C16" s="20"/>
      <c r="D16" s="21" t="s">
        <v>37</v>
      </c>
      <c r="E16" s="22" t="s">
        <v>30</v>
      </c>
      <c r="F16" s="22" t="s">
        <v>31</v>
      </c>
      <c r="G16" s="22">
        <v>1</v>
      </c>
      <c r="H16" s="22" t="s">
        <v>38</v>
      </c>
      <c r="I16" s="28">
        <v>3.89</v>
      </c>
      <c r="J16" s="28">
        <f>IFERROR(القائمة[الكمية]*القائمة[سعر الوحدة],"")</f>
        <v>3.89</v>
      </c>
      <c r="K16" s="29"/>
      <c r="L16" s="15"/>
      <c r="M16" s="27" t="str">
        <f>'العمليات الحسابية'!M4</f>
        <v>المبلغ الإجمالي للبقالة</v>
      </c>
    </row>
    <row r="17" customHeight="1" spans="1:13">
      <c r="A17" s="11"/>
      <c r="B17" s="15"/>
      <c r="C17" s="20"/>
      <c r="D17" s="21" t="s">
        <v>39</v>
      </c>
      <c r="E17" s="22" t="s">
        <v>30</v>
      </c>
      <c r="F17" s="22" t="s">
        <v>31</v>
      </c>
      <c r="G17" s="22">
        <v>1</v>
      </c>
      <c r="H17" s="22" t="s">
        <v>40</v>
      </c>
      <c r="I17" s="28">
        <v>2.99</v>
      </c>
      <c r="J17" s="28">
        <f>IFERROR(القائمة[الكمية]*القائمة[سعر الوحدة],"")</f>
        <v>2.99</v>
      </c>
      <c r="K17" s="29"/>
      <c r="L17" s="15"/>
      <c r="M17" s="23">
        <f>المبلغ_الإجمالي_للبقالة</f>
        <v>271</v>
      </c>
    </row>
    <row r="18" customHeight="1" spans="1:13">
      <c r="A18" s="11"/>
      <c r="B18" s="15"/>
      <c r="C18" s="20"/>
      <c r="D18" s="21" t="s">
        <v>41</v>
      </c>
      <c r="E18" s="22" t="s">
        <v>11</v>
      </c>
      <c r="F18" s="22" t="s">
        <v>31</v>
      </c>
      <c r="G18" s="22">
        <v>1</v>
      </c>
      <c r="H18" s="22" t="s">
        <v>38</v>
      </c>
      <c r="I18" s="28">
        <v>4.99</v>
      </c>
      <c r="J18" s="28">
        <f>IFERROR(القائمة[الكمية]*القائمة[سعر الوحدة],"")</f>
        <v>4.99</v>
      </c>
      <c r="K18" s="29" t="s">
        <v>42</v>
      </c>
      <c r="L18" s="15"/>
      <c r="M18" s="27"/>
    </row>
    <row r="19" customHeight="1" spans="1:13">
      <c r="A19" s="11"/>
      <c r="B19" s="15"/>
      <c r="C19" s="20"/>
      <c r="D19" s="21" t="s">
        <v>43</v>
      </c>
      <c r="E19" s="22" t="s">
        <v>20</v>
      </c>
      <c r="F19" s="22" t="s">
        <v>44</v>
      </c>
      <c r="G19" s="22">
        <v>10</v>
      </c>
      <c r="H19" s="22" t="s">
        <v>13</v>
      </c>
      <c r="I19" s="28">
        <v>7.99</v>
      </c>
      <c r="J19" s="28">
        <f>IFERROR(القائمة[الكمية]*القائمة[سعر الوحدة],"")</f>
        <v>79.9</v>
      </c>
      <c r="K19" s="29" t="s">
        <v>45</v>
      </c>
      <c r="L19" s="15"/>
      <c r="M19" s="27"/>
    </row>
    <row r="20" customHeight="1" spans="1:13">
      <c r="A20" s="11"/>
      <c r="B20" s="15"/>
      <c r="C20" s="20"/>
      <c r="D20" s="21" t="s">
        <v>46</v>
      </c>
      <c r="E20" s="22" t="s">
        <v>47</v>
      </c>
      <c r="F20" s="22" t="s">
        <v>48</v>
      </c>
      <c r="G20" s="22">
        <v>6</v>
      </c>
      <c r="H20" s="22" t="s">
        <v>13</v>
      </c>
      <c r="I20" s="28">
        <v>8.99</v>
      </c>
      <c r="J20" s="28">
        <f>IFERROR(القائمة[الكمية]*القائمة[سعر الوحدة],"")</f>
        <v>53.94</v>
      </c>
      <c r="K20" s="29"/>
      <c r="L20" s="15"/>
      <c r="M20" s="27"/>
    </row>
    <row r="21" customHeight="1" spans="1:13">
      <c r="A21" s="11"/>
      <c r="B21" s="15"/>
      <c r="C21" s="20"/>
      <c r="D21" s="21" t="s">
        <v>49</v>
      </c>
      <c r="E21" s="22" t="s">
        <v>47</v>
      </c>
      <c r="F21" s="22" t="s">
        <v>48</v>
      </c>
      <c r="G21" s="22">
        <v>5</v>
      </c>
      <c r="H21" s="22" t="s">
        <v>13</v>
      </c>
      <c r="I21" s="28">
        <v>10.99</v>
      </c>
      <c r="J21" s="28">
        <f>IFERROR(القائمة[الكمية]*القائمة[سعر الوحدة],"")</f>
        <v>54.95</v>
      </c>
      <c r="K21" s="29"/>
      <c r="L21" s="15"/>
      <c r="M21" s="27"/>
    </row>
  </sheetData>
  <mergeCells count="7">
    <mergeCell ref="B1:L1"/>
    <mergeCell ref="B2:L2"/>
    <mergeCell ref="M1:M2"/>
    <mergeCell ref="M5:M6"/>
    <mergeCell ref="M8:M9"/>
    <mergeCell ref="M11:M12"/>
    <mergeCell ref="M14:M15"/>
  </mergeCells>
  <conditionalFormatting sqref="C4:K21">
    <cfRule type="expression" dxfId="9" priority="2">
      <formula>ISODD(ROW(رمز_الإرساء_للجدول))&lt;&gt;ISODD(ROW(C4))</formula>
    </cfRule>
  </conditionalFormatting>
  <dataValidations count="11">
    <dataValidation allowBlank="1" showInputMessage="1" showErrorMessage="1" prompt="أدخل &quot;الفئة&quot; في هذا العمود أسفل هذا العنوان" sqref="F3"/>
    <dataValidation allowBlank="1" showInputMessage="1" showErrorMessage="1" prompt="قم بإنشاء &quot;قائمة البقالة&quot; في ورقة العمل هذه. أدخل التفاصيل في الجدول &quot;القائمة&quot;. يتم حساب &quot;الإجماليات&quot; تلقائياً" sqref="A1"/>
    <dataValidation allowBlank="1" showInputMessage="1" showErrorMessage="1" prompt="أدخل &quot;الكمية&quot; في هذا العمود أسفل هذا العنوان" sqref="G3"/>
    <dataValidation allowBlank="1" showInputMessage="1" showErrorMessage="1" prompt="يوجد عنوان ورقة العمل هذه في هذه الخلية. أدخل تفاصيل البقالة في الجدول أدناه. يتم تحديث إجماليات الفئات تلقائياً في العمود M" sqref="B2:L2"/>
    <dataValidation allowBlank="1" showInputMessage="1" showErrorMessage="1" prompt="أدخل &quot;العنصر&quot; في هذا العمود أسفل هذا العنوان" sqref="D3"/>
    <dataValidation allowBlank="1" showInputMessage="1" showErrorMessage="1" prompt="أدخل رقم أكبر من 0 في هذا العمود أسفل هذا العنوان لوضع علامة على العنصر كمشتريات. استخدم عوامل تصفية العناوين للبحث عن إدخالات معينة" sqref="C3"/>
    <dataValidation allowBlank="1" showInputMessage="1" showErrorMessage="1" prompt="أدخل الوحدة في هذا العمود أسفل هذا العنوان" sqref="H3"/>
    <dataValidation allowBlank="1" showInputMessage="1" showErrorMessage="1" prompt="أدخل نوع &quot;المتجر&quot; في هذا العمود أسفل هذا العنوان" sqref="E3"/>
    <dataValidation allowBlank="1" showInputMessage="1" showErrorMessage="1" prompt="أدخل سعر الوحدة في هذا العمود أسفل هذا العنوان" sqref="I3"/>
    <dataValidation allowBlank="1" showInputMessage="1" showErrorMessage="1" prompt="يتم حساب &quot;الإجمالي&quot; تلقائياً في هذا العمود أسفل هذا العنوان" sqref="J3"/>
    <dataValidation allowBlank="1" showInputMessage="1" showErrorMessage="1" prompt="أدخل &quot;التعليقات&quot; في هذا العمود أسفل هذا العنوان" sqref="K3"/>
  </dataValidations>
  <printOptions horizontalCentered="1"/>
  <pageMargins left="0.3" right="0.3" top="0.5" bottom="0.5" header="0.3" footer="0.3"/>
  <pageSetup paperSize="9" scale="58" fitToHeight="0" orientation="portrait"/>
  <headerFooter differentFirst="1">
    <oddFooter>&amp;CPage &amp;P of &amp;N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e34291-b473-47f7-8444-9e55ea5dcaa6}">
            <x14:iconSet iconSet="3Symbols2" custom="1">
              <x14:cfvo type="percent">
                <xm:f>0</xm:f>
              </x14:cfvo>
              <x14:cfvo type="num">
                <xm:f>0</xm:f>
                 gte="0"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C4:C21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1"/>
  <sheetViews>
    <sheetView workbookViewId="0">
      <selection activeCell="A1" sqref="A1"/>
    </sheetView>
  </sheetViews>
  <sheetFormatPr defaultColWidth="9" defaultRowHeight="14.25"/>
  <cols>
    <col min="5" max="5" width="18.75" customWidth="1"/>
    <col min="7" max="7" width="13.125" customWidth="1"/>
    <col min="8" max="8" width="13.5" customWidth="1"/>
    <col min="10" max="10" width="15.75" customWidth="1"/>
    <col min="11" max="12" width="12.375" customWidth="1"/>
    <col min="13" max="13" width="23.5" customWidth="1"/>
  </cols>
  <sheetData>
    <row r="1" spans="1:13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4">
        <f>SUM('قائمة البقالة'!$J$4:$J$21)-SUM(K6:K9)</f>
        <v>0</v>
      </c>
      <c r="L3" s="5">
        <f>ROUND(K3,0)</f>
        <v>0</v>
      </c>
      <c r="M3" s="1" t="s">
        <v>51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>
        <f>ROUNDUP(SUM('قائمة البقالة'!$J$4:$J$21),0)</f>
        <v>271</v>
      </c>
      <c r="M4" s="1" t="s">
        <v>52</v>
      </c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2" t="str">
        <f t="array" ref="E6">IFERROR(INDEX('قائمة البقالة'!$F$4:$F$21,MATCH(,COUNTIF($E$5:E5,'قائمة البقالة'!$F$4:$F$21),)),"")</f>
        <v>الفاكهة والخضراوات</v>
      </c>
      <c r="F6" s="3">
        <f>SUMIFS('قائمة البقالة'!$J$4:$J$21,'قائمة البقالة'!$F$4:$F$21,E6)</f>
        <v>44.875</v>
      </c>
      <c r="G6" s="3">
        <f>F6+ROW()/1000000</f>
        <v>44.875006</v>
      </c>
      <c r="H6" s="3">
        <f>LARGE($G$6:$G$21,1)</f>
        <v>108.890009</v>
      </c>
      <c r="I6" s="3">
        <f>MATCH(H6,$G$6:$G$21,0)</f>
        <v>4</v>
      </c>
      <c r="J6" s="1" t="str">
        <f>INDEX($E$6:$E$21,$I6)</f>
        <v>المأكولات البحرية</v>
      </c>
      <c r="K6" s="6">
        <f>INDEX($F$6:$F$21,$I6)</f>
        <v>108.89</v>
      </c>
      <c r="L6" s="5">
        <f>ROUND(K6,0)</f>
        <v>109</v>
      </c>
      <c r="M6" s="1" t="str">
        <f>UPPER(J6)&amp;" الإجمالي"</f>
        <v>المأكولات البحرية الإجمالي</v>
      </c>
    </row>
    <row r="7" spans="1:13">
      <c r="A7" s="1"/>
      <c r="B7" s="1"/>
      <c r="C7" s="1"/>
      <c r="D7" s="1"/>
      <c r="E7" s="2" t="str">
        <f t="array" ref="E7">IFERROR(INDEX('قائمة البقالة'!$F$4:$F$21,MATCH(,COUNTIF($E$5:E6,'قائمة البقالة'!$F$4:$F$21),)),"")</f>
        <v>منتجات الألبان</v>
      </c>
      <c r="F7" s="3">
        <f>SUMIFS('قائمة البقالة'!$J$4:$J$21,'قائمة البقالة'!$F$4:$F$21,E7)</f>
        <v>36.84</v>
      </c>
      <c r="G7" s="3">
        <f t="shared" ref="G7:G21" si="0">F7+ROW()/1000000</f>
        <v>36.840007</v>
      </c>
      <c r="H7" s="3">
        <f>LARGE($G$6:$G$21,2)</f>
        <v>79.900008</v>
      </c>
      <c r="I7" s="3">
        <f>MATCH(H7,$G$6:$G$21,0)</f>
        <v>3</v>
      </c>
      <c r="J7" s="1" t="str">
        <f>INDEX($E$6:$E$21,$I7)</f>
        <v>اللحوم</v>
      </c>
      <c r="K7" s="6">
        <f>INDEX($F$6:$F$21,$I7)</f>
        <v>79.9</v>
      </c>
      <c r="L7" s="5">
        <f>ROUND(K7,0)</f>
        <v>80</v>
      </c>
      <c r="M7" s="1" t="str">
        <f>UPPER(J7)&amp;" الإجمالي"</f>
        <v>اللحوم الإجمالي</v>
      </c>
    </row>
    <row r="8" spans="1:13">
      <c r="A8" s="1"/>
      <c r="B8" s="1"/>
      <c r="C8" s="1"/>
      <c r="D8" s="1"/>
      <c r="E8" s="2" t="str">
        <f t="array" ref="E8">IFERROR(INDEX('قائمة البقالة'!$F$4:$F$21,MATCH(,COUNTIF($E$5:E7,'قائمة البقالة'!$F$4:$F$21),)),"")</f>
        <v>اللحوم</v>
      </c>
      <c r="F8" s="3">
        <f>SUMIFS('قائمة البقالة'!$J$4:$J$21,'قائمة البقالة'!$F$4:$F$21,E8)</f>
        <v>79.9</v>
      </c>
      <c r="G8" s="3">
        <f t="shared" si="0"/>
        <v>79.900008</v>
      </c>
      <c r="H8" s="3">
        <f>LARGE($G$6:$G$21,3)</f>
        <v>44.875006</v>
      </c>
      <c r="I8" s="3">
        <f>MATCH(H8,$G$6:$G$21,0)</f>
        <v>1</v>
      </c>
      <c r="J8" s="1" t="str">
        <f>INDEX($E$6:$E$21,$I8)</f>
        <v>الفاكهة والخضراوات</v>
      </c>
      <c r="K8" s="6">
        <f>INDEX($F$6:$F$21,$I8)</f>
        <v>44.875</v>
      </c>
      <c r="L8" s="5">
        <f>ROUND(K8,0)</f>
        <v>45</v>
      </c>
      <c r="M8" s="1" t="str">
        <f>UPPER(J8)&amp;" الإجمالي"</f>
        <v>الفاكهة والخضراوات الإجمالي</v>
      </c>
    </row>
    <row r="9" spans="1:13">
      <c r="A9" s="1"/>
      <c r="B9" s="1"/>
      <c r="C9" s="1"/>
      <c r="D9" s="1"/>
      <c r="E9" s="2" t="str">
        <f t="array" ref="E9">IFERROR(INDEX('قائمة البقالة'!$F$4:$F$21,MATCH(,COUNTIF($E$5:E8,'قائمة البقالة'!$F$4:$F$21),)),"")</f>
        <v>المأكولات البحرية</v>
      </c>
      <c r="F9" s="3">
        <f>SUMIFS('قائمة البقالة'!$J$4:$J$21,'قائمة البقالة'!$F$4:$F$21,E9)</f>
        <v>108.89</v>
      </c>
      <c r="G9" s="3">
        <f t="shared" si="0"/>
        <v>108.890009</v>
      </c>
      <c r="H9" s="3">
        <f>LARGE($G$6:$G$21,4)</f>
        <v>36.840007</v>
      </c>
      <c r="I9" s="3">
        <f>MATCH(H9,$G$6:$G$21,0)</f>
        <v>2</v>
      </c>
      <c r="J9" s="1" t="str">
        <f>INDEX($E$6:$E$21,$I9)</f>
        <v>منتجات الألبان</v>
      </c>
      <c r="K9" s="6">
        <f>INDEX($F$6:$F$21,$I9)</f>
        <v>36.84</v>
      </c>
      <c r="L9" s="5">
        <f>ROUND(K9,0)</f>
        <v>37</v>
      </c>
      <c r="M9" s="1" t="str">
        <f>UPPER(J9)&amp;" الإجمالي"</f>
        <v>منتجات الألبان الإجمالي</v>
      </c>
    </row>
    <row r="10" spans="1:13">
      <c r="A10" s="1"/>
      <c r="B10" s="1"/>
      <c r="C10" s="1"/>
      <c r="D10" s="1"/>
      <c r="E10" s="2" t="str">
        <f t="array" ref="E10">IFERROR(INDEX('قائمة البقالة'!$F$4:$F$21,MATCH(,COUNTIF($E$5:E9,'قائمة البقالة'!$F$4:$F$21),)),"")</f>
        <v/>
      </c>
      <c r="F10" s="3">
        <f>SUMIFS('قائمة البقالة'!$J$4:$J$21,'قائمة البقالة'!$F$4:$F$21,E10)</f>
        <v>0</v>
      </c>
      <c r="G10" s="3">
        <f t="shared" si="0"/>
        <v>1e-5</v>
      </c>
      <c r="H10" s="1"/>
      <c r="I10" s="1"/>
      <c r="J10" s="1"/>
      <c r="K10" s="6"/>
      <c r="L10" s="6"/>
      <c r="M10" s="1"/>
    </row>
    <row r="11" spans="1:13">
      <c r="A11" s="1"/>
      <c r="B11" s="1"/>
      <c r="C11" s="1"/>
      <c r="D11" s="1"/>
      <c r="E11" s="2" t="str">
        <f t="array" ref="E11">IFERROR(INDEX('قائمة البقالة'!$F$4:$F$21,MATCH(,COUNTIF($E$5:E10,'قائمة البقالة'!$F$4:$F$21),)),"")</f>
        <v/>
      </c>
      <c r="F11" s="3">
        <f>SUMIFS('قائمة البقالة'!$J$4:$J$21,'قائمة البقالة'!$F$4:$F$21,E11)</f>
        <v>0</v>
      </c>
      <c r="G11" s="3">
        <f t="shared" si="0"/>
        <v>1.1e-5</v>
      </c>
      <c r="H11" s="1"/>
      <c r="I11" s="1"/>
      <c r="J11" s="1"/>
      <c r="K11" s="6"/>
      <c r="L11" s="6"/>
      <c r="M11" s="1"/>
    </row>
    <row r="12" spans="1:13">
      <c r="A12" s="1"/>
      <c r="B12" s="1"/>
      <c r="C12" s="1"/>
      <c r="D12" s="1"/>
      <c r="E12" s="2" t="str">
        <f t="array" ref="E12">IFERROR(INDEX('قائمة البقالة'!$F$4:$F$21,MATCH(,COUNTIF($E$5:E11,'قائمة البقالة'!$F$4:$F$21),)),"")</f>
        <v/>
      </c>
      <c r="F12" s="3">
        <f>SUMIFS('قائمة البقالة'!$J$4:$J$21,'قائمة البقالة'!$F$4:$F$21,E12)</f>
        <v>0</v>
      </c>
      <c r="G12" s="3">
        <f t="shared" si="0"/>
        <v>1.2e-5</v>
      </c>
      <c r="H12" s="1"/>
      <c r="I12" s="1"/>
      <c r="J12" s="1"/>
      <c r="K12" s="6"/>
      <c r="L12" s="6"/>
      <c r="M12" s="1"/>
    </row>
    <row r="13" spans="1:13">
      <c r="A13" s="1"/>
      <c r="B13" s="1"/>
      <c r="C13" s="1"/>
      <c r="D13" s="1"/>
      <c r="E13" s="2" t="str">
        <f t="array" ref="E13">IFERROR(INDEX('قائمة البقالة'!$F$4:$F$21,MATCH(,COUNTIF($E$5:E12,'قائمة البقالة'!$F$4:$F$21),)),"")</f>
        <v/>
      </c>
      <c r="F13" s="3">
        <f>SUMIFS('قائمة البقالة'!$J$4:$J$21,'قائمة البقالة'!$F$4:$F$21,E13)</f>
        <v>0</v>
      </c>
      <c r="G13" s="3">
        <f t="shared" si="0"/>
        <v>1.3e-5</v>
      </c>
      <c r="H13" s="1"/>
      <c r="I13" s="1"/>
      <c r="J13" s="1"/>
      <c r="K13" s="6"/>
      <c r="L13" s="6"/>
      <c r="M13" s="1"/>
    </row>
    <row r="14" spans="1:13">
      <c r="A14" s="1"/>
      <c r="B14" s="1"/>
      <c r="C14" s="1"/>
      <c r="D14" s="1"/>
      <c r="E14" s="2" t="str">
        <f t="array" ref="E14">IFERROR(INDEX('قائمة البقالة'!$F$4:$F$21,MATCH(,COUNTIF($E$5:E13,'قائمة البقالة'!$F$4:$F$21),)),"")</f>
        <v/>
      </c>
      <c r="F14" s="3">
        <f>SUMIFS('قائمة البقالة'!$J$4:$J$21,'قائمة البقالة'!$F$4:$F$21,E14)</f>
        <v>0</v>
      </c>
      <c r="G14" s="3">
        <f t="shared" si="0"/>
        <v>1.4e-5</v>
      </c>
      <c r="H14" s="1"/>
      <c r="I14" s="1"/>
      <c r="J14" s="1"/>
      <c r="K14" s="6"/>
      <c r="L14" s="6"/>
      <c r="M14" s="1"/>
    </row>
    <row r="15" spans="1:13">
      <c r="A15" s="1"/>
      <c r="B15" s="1"/>
      <c r="C15" s="1"/>
      <c r="D15" s="1"/>
      <c r="E15" s="2" t="str">
        <f t="array" ref="E15">IFERROR(INDEX('قائمة البقالة'!$F$4:$F$21,MATCH(,COUNTIF($E$5:E14,'قائمة البقالة'!$F$4:$F$21),)),"")</f>
        <v/>
      </c>
      <c r="F15" s="3">
        <f>SUMIFS('قائمة البقالة'!$J$4:$J$21,'قائمة البقالة'!$F$4:$F$21,E15)</f>
        <v>0</v>
      </c>
      <c r="G15" s="3">
        <f t="shared" si="0"/>
        <v>1.5e-5</v>
      </c>
      <c r="H15" s="1"/>
      <c r="I15" s="1"/>
      <c r="J15" s="1"/>
      <c r="K15" s="6"/>
      <c r="L15" s="6"/>
      <c r="M15" s="1"/>
    </row>
    <row r="16" spans="1:13">
      <c r="A16" s="1"/>
      <c r="B16" s="1"/>
      <c r="C16" s="1"/>
      <c r="D16" s="1"/>
      <c r="E16" s="2" t="str">
        <f t="array" ref="E16">IFERROR(INDEX('قائمة البقالة'!$F$4:$F$21,MATCH(,COUNTIF($E$5:E15,'قائمة البقالة'!$F$4:$F$21),)),"")</f>
        <v/>
      </c>
      <c r="F16" s="3">
        <f>SUMIFS('قائمة البقالة'!$J$4:$J$21,'قائمة البقالة'!$F$4:$F$21,E16)</f>
        <v>0</v>
      </c>
      <c r="G16" s="3">
        <f t="shared" si="0"/>
        <v>1.6e-5</v>
      </c>
      <c r="H16" s="1"/>
      <c r="I16" s="1"/>
      <c r="J16" s="1"/>
      <c r="K16" s="6"/>
      <c r="L16" s="6"/>
      <c r="M16" s="1"/>
    </row>
    <row r="17" spans="1:13">
      <c r="A17" s="1"/>
      <c r="B17" s="1"/>
      <c r="C17" s="1"/>
      <c r="D17" s="1"/>
      <c r="E17" s="2" t="str">
        <f t="array" ref="E17">IFERROR(INDEX('قائمة البقالة'!$F$4:$F$21,MATCH(,COUNTIF($E$5:E16,'قائمة البقالة'!$F$4:$F$21),)),"")</f>
        <v/>
      </c>
      <c r="F17" s="3">
        <f>SUMIFS('قائمة البقالة'!$J$4:$J$21,'قائمة البقالة'!$F$4:$F$21,E17)</f>
        <v>0</v>
      </c>
      <c r="G17" s="3">
        <f t="shared" si="0"/>
        <v>1.7e-5</v>
      </c>
      <c r="H17" s="1"/>
      <c r="I17" s="1"/>
      <c r="J17" s="1"/>
      <c r="K17" s="6"/>
      <c r="L17" s="6"/>
      <c r="M17" s="1"/>
    </row>
    <row r="18" spans="1:13">
      <c r="A18" s="1"/>
      <c r="B18" s="1"/>
      <c r="C18" s="1"/>
      <c r="D18" s="1"/>
      <c r="E18" s="2" t="str">
        <f t="array" ref="E18">IFERROR(INDEX('قائمة البقالة'!$F$4:$F$21,MATCH(,COUNTIF($E$5:E17,'قائمة البقالة'!$F$4:$F$21),)),"")</f>
        <v/>
      </c>
      <c r="F18" s="3">
        <f>SUMIFS('قائمة البقالة'!$J$4:$J$21,'قائمة البقالة'!$F$4:$F$21,E18)</f>
        <v>0</v>
      </c>
      <c r="G18" s="3">
        <f t="shared" si="0"/>
        <v>1.8e-5</v>
      </c>
      <c r="H18" s="1"/>
      <c r="I18" s="1"/>
      <c r="J18" s="1"/>
      <c r="K18" s="6"/>
      <c r="L18" s="6"/>
      <c r="M18" s="1"/>
    </row>
    <row r="19" spans="1:13">
      <c r="A19" s="1"/>
      <c r="B19" s="1"/>
      <c r="C19" s="1"/>
      <c r="D19" s="1"/>
      <c r="E19" s="2" t="str">
        <f t="array" ref="E19">IFERROR(INDEX('قائمة البقالة'!$F$4:$F$21,MATCH(,COUNTIF($E$5:E18,'قائمة البقالة'!$F$4:$F$21),)),"")</f>
        <v/>
      </c>
      <c r="F19" s="3">
        <f>SUMIFS('قائمة البقالة'!$J$4:$J$21,'قائمة البقالة'!$F$4:$F$21,E19)</f>
        <v>0</v>
      </c>
      <c r="G19" s="3">
        <f t="shared" si="0"/>
        <v>1.9e-5</v>
      </c>
      <c r="H19" s="1"/>
      <c r="I19" s="1"/>
      <c r="J19" s="1"/>
      <c r="K19" s="6"/>
      <c r="L19" s="6"/>
      <c r="M19" s="1"/>
    </row>
    <row r="20" spans="1:13">
      <c r="A20" s="1"/>
      <c r="B20" s="1"/>
      <c r="C20" s="1"/>
      <c r="D20" s="1"/>
      <c r="E20" s="2" t="str">
        <f t="array" ref="E20">IFERROR(INDEX('قائمة البقالة'!$F$4:$F$21,MATCH(,COUNTIF($E$5:E19,'قائمة البقالة'!$F$4:$F$21),)),"")</f>
        <v/>
      </c>
      <c r="F20" s="3">
        <f>SUMIFS('قائمة البقالة'!$J$4:$J$21,'قائمة البقالة'!$F$4:$F$21,E20)</f>
        <v>0</v>
      </c>
      <c r="G20" s="3">
        <f t="shared" si="0"/>
        <v>2e-5</v>
      </c>
      <c r="H20" s="1"/>
      <c r="I20" s="1"/>
      <c r="J20" s="1"/>
      <c r="K20" s="6"/>
      <c r="L20" s="6"/>
      <c r="M20" s="1"/>
    </row>
    <row r="21" spans="1:13">
      <c r="A21" s="1"/>
      <c r="B21" s="1"/>
      <c r="C21" s="1"/>
      <c r="D21" s="1"/>
      <c r="E21" s="2" t="str">
        <f t="array" ref="E21">IFERROR(INDEX('قائمة البقالة'!$F$4:$F$21,MATCH(,COUNTIF($E$5:E20,'قائمة البقالة'!$F$4:$F$21),)),"")</f>
        <v/>
      </c>
      <c r="F21" s="3">
        <f>SUMIFS('قائمة البقالة'!$J$4:$J$21,'قائمة البقالة'!$F$4:$F$21,E21)</f>
        <v>0</v>
      </c>
      <c r="G21" s="3">
        <f t="shared" si="0"/>
        <v>2.1e-5</v>
      </c>
      <c r="H21" s="1"/>
      <c r="I21" s="1"/>
      <c r="J21" s="1"/>
      <c r="K21" s="6"/>
      <c r="L21" s="6"/>
      <c r="M2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قائمة البقالة</vt:lpstr>
      <vt:lpstr>العمليات الحسابية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ALrkmiat</cp:lastModifiedBy>
  <dcterms:created xsi:type="dcterms:W3CDTF">2018-11-09T08:33:00Z</dcterms:created>
  <dcterms:modified xsi:type="dcterms:W3CDTF">2021-06-09T19:02:45Z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2057-11.2.0.10152</vt:lpwstr>
  </property>
</Properties>
</file>